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'1.1.'!$D$16:$D$1135</definedName>
    <definedName name="Nomenclatura" localSheetId="1">'1.2. '!$D$5:$D$1134</definedName>
    <definedName name="Print_Area" localSheetId="0">'1.1.'!$A$1:$X$25</definedName>
    <definedName name="Print_Area" localSheetId="1">'1.2. '!$B$1:$O$24</definedName>
    <definedName name="Print_Area" localSheetId="2">'1.3.'!$A$1:$Z$41</definedName>
    <definedName name="Print_Area" localSheetId="3">'1.4.'!$A$1:$B$30</definedName>
    <definedName name="КоличествоИмя">'1.1.'!$L$16:$L$65543</definedName>
    <definedName name="НомерСертификатаИмя">'1.1.'!$J$16:$J$65543</definedName>
    <definedName name="Период" localSheetId="1">'1.2. '!$L$5:$L$20</definedName>
    <definedName name="Период" localSheetId="4">'[1]Коммерческое предложение'!$Q$54:$Q$55</definedName>
    <definedName name="Период">'1.1.'!$Z$20:$Z$21</definedName>
  </definedNames>
  <calcPr calcId="145621" refMode="R1C1"/>
</workbook>
</file>

<file path=xl/calcChain.xml><?xml version="1.0" encoding="utf-8"?>
<calcChain xmlns="http://schemas.openxmlformats.org/spreadsheetml/2006/main">
  <c r="AG15" i="1" l="1"/>
  <c r="AF15" i="1"/>
  <c r="AE15" i="1"/>
  <c r="AD15" i="1"/>
  <c r="AC15" i="1"/>
  <c r="Y15" i="1"/>
  <c r="W15" i="1"/>
  <c r="X15" i="1" s="1"/>
  <c r="Z15" i="1" s="1"/>
  <c r="AH15" i="1" s="1"/>
  <c r="V15" i="1"/>
  <c r="AB15" i="1" s="1"/>
  <c r="AG14" i="1"/>
  <c r="AF14" i="1"/>
  <c r="AE14" i="1"/>
  <c r="AD14" i="1"/>
  <c r="AC14" i="1"/>
  <c r="Y14" i="1"/>
  <c r="V14" i="1"/>
  <c r="W14" i="1" s="1"/>
  <c r="AG13" i="1"/>
  <c r="AF13" i="1"/>
  <c r="AE13" i="1"/>
  <c r="AD13" i="1"/>
  <c r="AC13" i="1"/>
  <c r="Y13" i="1"/>
  <c r="V13" i="1"/>
  <c r="W13" i="1" s="1"/>
  <c r="AG12" i="1"/>
  <c r="AF12" i="1"/>
  <c r="AE12" i="1"/>
  <c r="AD12" i="1"/>
  <c r="AC12" i="1"/>
  <c r="Y12" i="1"/>
  <c r="V12" i="1"/>
  <c r="AB12" i="1" s="1"/>
  <c r="AG11" i="1"/>
  <c r="AF11" i="1"/>
  <c r="AE11" i="1"/>
  <c r="AD11" i="1"/>
  <c r="AC11" i="1"/>
  <c r="Y11" i="1"/>
  <c r="V11" i="1"/>
  <c r="AB11" i="1" s="1"/>
  <c r="AA14" i="1" l="1"/>
  <c r="X14" i="1"/>
  <c r="Z14" i="1" s="1"/>
  <c r="AH14" i="1" s="1"/>
  <c r="AB14" i="1"/>
  <c r="W11" i="1"/>
  <c r="X11" i="1" s="1"/>
  <c r="Z11" i="1" s="1"/>
  <c r="AH11" i="1" s="1"/>
  <c r="AB13" i="1"/>
  <c r="X13" i="1"/>
  <c r="Z13" i="1" s="1"/>
  <c r="AH13" i="1" s="1"/>
  <c r="AA13" i="1"/>
  <c r="AA15" i="1"/>
  <c r="W12" i="1"/>
  <c r="AA11" i="1" l="1"/>
  <c r="X12" i="1"/>
  <c r="Z12" i="1" s="1"/>
  <c r="AH12" i="1" s="1"/>
  <c r="AA12" i="1"/>
  <c r="B3" i="2" l="1"/>
  <c r="D3" i="4"/>
  <c r="F3" i="6"/>
  <c r="H5" i="1" l="1"/>
  <c r="H4" i="1"/>
  <c r="H3" i="1" l="1"/>
  <c r="H7" i="1" l="1"/>
  <c r="H1" i="1" l="1"/>
  <c r="AH8" i="1" l="1"/>
  <c r="M4" i="6"/>
  <c r="N4" i="6" s="1"/>
  <c r="X17" i="1"/>
  <c r="X18" i="1"/>
  <c r="X16" i="1" l="1"/>
  <c r="H2" i="1" l="1"/>
</calcChain>
</file>

<file path=xl/sharedStrings.xml><?xml version="1.0" encoding="utf-8"?>
<sst xmlns="http://schemas.openxmlformats.org/spreadsheetml/2006/main" count="278" uniqueCount="177">
  <si>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</si>
  <si>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</si>
  <si>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</si>
  <si>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</si>
  <si>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</si>
  <si>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</si>
  <si>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</si>
  <si>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</si>
  <si>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</si>
  <si>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</si>
  <si>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</si>
  <si>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</si>
  <si>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</si>
  <si>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</si>
  <si>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</si>
  <si>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</si>
  <si>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</si>
  <si>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</si>
  <si>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</si>
  <si>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</si>
  <si>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</si>
  <si>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</si>
  <si>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</si>
  <si>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</si>
  <si>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</si>
  <si>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</si>
  <si>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</si>
  <si>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</si>
  <si>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</si>
  <si>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</si>
  <si>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</si>
  <si>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</si>
  <si>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</si>
  <si>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</si>
  <si>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</si>
  <si>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</si>
  <si>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</si>
  <si>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</si>
  <si>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</si>
  <si>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</si>
  <si>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</si>
  <si>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</si>
  <si>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</si>
  <si>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</si>
  <si>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</si>
  <si>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</si>
  <si>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</si>
  <si>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</si>
  <si>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</si>
  <si>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</si>
  <si>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</si>
  <si>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</si>
  <si>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</si>
  <si>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</si>
  <si>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</si>
  <si>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</si>
  <si>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</si>
  <si>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</si>
  <si>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</si>
  <si>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</si>
  <si>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</si>
  <si>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</si>
  <si>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</si>
  <si>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</si>
  <si>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</si>
  <si>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</si>
  <si>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</si>
  <si>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</si>
  <si>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</si>
  <si>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</si>
  <si>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</si>
  <si>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</si>
  <si>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</si>
  <si>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</si>
  <si>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</si>
  <si>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</si>
  <si>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</si>
  <si>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</si>
  <si>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</si>
  <si>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</si>
  <si>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</si>
  <si>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</si>
  <si>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</si>
  <si>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</si>
  <si>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</si>
  <si>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</si>
  <si>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</si>
  <si>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</si>
  <si>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</si>
  <si>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</si>
  <si>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</si>
  <si>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</si>
  <si>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</si>
  <si>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</si>
  <si>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</si>
  <si>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</si>
  <si>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</si>
  <si>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</si>
  <si>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</si>
  <si>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</si>
  <si>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</si>
  <si>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</si>
  <si>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</si>
  <si>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</si>
  <si>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</si>
  <si>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</si>
  <si>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</si>
  <si>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</si>
  <si>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</si>
  <si>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</si>
  <si>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</si>
  <si>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</si>
  <si>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</si>
  <si>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</si>
  <si>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</si>
  <si>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</si>
  <si>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</si>
  <si>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</si>
  <si>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</si>
  <si>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</si>
  <si>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</si>
  <si>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</si>
  <si>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</si>
  <si>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</si>
  <si>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</si>
  <si>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</si>
  <si>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</si>
  <si>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</si>
  <si>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</si>
  <si>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</si>
  <si>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</si>
  <si>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</si>
  <si>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</si>
  <si>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</si>
  <si>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</si>
  <si>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</si>
  <si>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</si>
  <si>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</si>
  <si>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</si>
  <si>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</si>
  <si>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</si>
  <si>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</si>
  <si>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</si>
  <si>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</si>
  <si>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</si>
  <si>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</si>
  <si>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</si>
  <si>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</si>
  <si>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</si>
  <si>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</si>
  <si>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</si>
  <si>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</si>
  <si>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</si>
  <si>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</si>
  <si>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</si>
  <si>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</si>
  <si>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</si>
  <si>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</si>
  <si>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</si>
  <si>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09b8c64e-58df-4807-a3bb-c38c3cd81972</t>
  </si>
  <si>
    <t>Бензопила</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</si>
  <si>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</si>
  <si>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</si>
  <si>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</si>
  <si>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</si>
  <si>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</si>
  <si>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</si>
  <si>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6f8fcf13-ac10-4273-9853-1c815654ec91</t>
  </si>
  <si>
    <t>Набор инструмента 132 предмета</t>
  </si>
  <si>
    <t>Набор</t>
  </si>
  <si>
    <t>d1139dd8-42e9-4742-ba38-4eab7c49fc38</t>
  </si>
  <si>
    <t>Клупп ручной R3/8-1/2-3/4-1-1,1/4-1,1/2-2дюйма</t>
  </si>
  <si>
    <t>4e1df9cf-374a-44f6-9039-c057567f4954</t>
  </si>
  <si>
    <t>Набор инструментов King Tony 153предмета 7553 MR</t>
  </si>
  <si>
    <t>7b39f826-e928-42d2-81bb-b565d20ca6b2</t>
  </si>
  <si>
    <t>Набор торцевых головок с принадлежностями King Tony 9033CR</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</si>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</sst>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3" fillId="0" borderId="0" xfId="0" applyFont="1" applyAlignment="1">
      <alignment horizontal="left" vertical="center" wrapText="1"/>
    </xf>
    <xf numFmtId="0" fontId="13" fillId="0" borderId="0" xfId="0" applyFont="1" applyAlignment="1">
      <alignment horizontal="left" vertical="top" wrapText="1"/>
    </xf>
    <xf numFmtId="0" fontId="5" fillId="0" borderId="0" xfId="0" applyFont="1" applyAlignment="1">
      <alignment horizontal="left" vertical="center" wrapTex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7" fillId="0" borderId="0" xfId="0" applyFont="1" applyAlignment="1">
      <alignment horizontal="left" vertical="center" wrapText="1"/>
    </xf>
    <xf numFmtId="0" fontId="13" fillId="0" borderId="0" xfId="0" applyFont="1" applyAlignment="1">
      <alignment horizontal="justify" vertical="center"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5"/>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176</v>
      </c>
      <c r="C3" s="134"/>
      <c r="D3" s="134"/>
      <c r="E3" s="16" t="s">
        <v>20</v>
      </c>
      <c r="F3" s="16">
        <v>110864</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IF(SUM(AH9:AH29)*100/MAX(SUM(Z10:Z26),1)&lt;50,"В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43</v>
      </c>
      <c r="D11" s="19" t="s">
        <v>160</v>
      </c>
      <c r="E11" s="18" t="s">
        <v>87</v>
      </c>
      <c r="F11" s="109" t="s">
        <v>87</v>
      </c>
      <c r="G11" s="108" t="s">
        <v>130</v>
      </c>
      <c r="H11" s="108" t="s">
        <v>130</v>
      </c>
      <c r="I11" s="90"/>
      <c r="J11" s="91" t="s">
        <v>161</v>
      </c>
      <c r="K11" s="17" t="s">
        <v>162</v>
      </c>
      <c r="L11" s="17">
        <v>13</v>
      </c>
      <c r="M11" s="17" t="s">
        <v>163</v>
      </c>
      <c r="N11" s="64">
        <v>13</v>
      </c>
      <c r="O11" s="17" t="s">
        <v>164</v>
      </c>
      <c r="P11" s="17" t="s">
        <v>165</v>
      </c>
      <c r="Q11" s="109" t="s">
        <v>166</v>
      </c>
      <c r="R11" s="110">
        <v>171511.86</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Z15" si="0">X11</f>
        <v>0</v>
      </c>
      <c r="AA11" s="76">
        <f t="shared" ref="AA11:AA15" si="1">W11</f>
        <v>0</v>
      </c>
      <c r="AB11" s="76">
        <f t="shared" ref="AB11:AB15" si="2">V11</f>
        <v>0</v>
      </c>
      <c r="AC11" s="102">
        <f t="shared" ref="AC11:AC15"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45">
      <c r="A12" s="17" t="s">
        <v>167</v>
      </c>
      <c r="B12" s="17">
        <v>2</v>
      </c>
      <c r="C12" s="17">
        <v>57033</v>
      </c>
      <c r="D12" s="19" t="s">
        <v>168</v>
      </c>
      <c r="E12" s="18" t="s">
        <v>87</v>
      </c>
      <c r="F12" s="109" t="s">
        <v>87</v>
      </c>
      <c r="G12" s="108" t="s">
        <v>130</v>
      </c>
      <c r="H12" s="108" t="s">
        <v>130</v>
      </c>
      <c r="I12" s="90"/>
      <c r="J12" s="91" t="s">
        <v>161</v>
      </c>
      <c r="K12" s="17" t="s">
        <v>169</v>
      </c>
      <c r="L12" s="17">
        <v>12</v>
      </c>
      <c r="M12" s="17" t="s">
        <v>163</v>
      </c>
      <c r="N12" s="64">
        <v>12</v>
      </c>
      <c r="O12" s="17" t="s">
        <v>164</v>
      </c>
      <c r="P12" s="17" t="s">
        <v>165</v>
      </c>
      <c r="Q12" s="109" t="s">
        <v>166</v>
      </c>
      <c r="R12" s="110">
        <v>156955.92000000001</v>
      </c>
      <c r="S12" s="92">
        <v>0</v>
      </c>
      <c r="T12" s="89" t="s">
        <v>118</v>
      </c>
      <c r="U12" s="110">
        <v>0</v>
      </c>
      <c r="V12" s="118">
        <f>ROUND(ROUND(S12,2)*ROUND(L12,3),2)</f>
        <v>0</v>
      </c>
      <c r="W12" s="118">
        <f>ROUND(V12*IF(UPPER(T12)="18%",18,1)*IF(UPPER(T12)="10%",10,1)*IF(UPPER(T12)="НДС не облагается",0,1)/100,2)</f>
        <v>0</v>
      </c>
      <c r="X12" s="118">
        <f>ROUND(W12+V12,2)</f>
        <v>0</v>
      </c>
      <c r="Y12" s="76">
        <f>IF(S12&gt;IF(U12=0,S12,U12),1,0)</f>
        <v>0</v>
      </c>
      <c r="Z12" s="76">
        <f t="shared" si="0"/>
        <v>0</v>
      </c>
      <c r="AA12" s="76">
        <f t="shared" si="1"/>
        <v>0</v>
      </c>
      <c r="AB12" s="76">
        <f t="shared" si="2"/>
        <v>0</v>
      </c>
      <c r="AC12" s="102">
        <f t="shared" si="3"/>
        <v>1</v>
      </c>
      <c r="AD12" s="102">
        <f>IF(AND(E12="Да",OR(AND(F12 = "Да",ISBLANK(G12)),AND(F12 = "Да", G12 = "В соответствии с техническим заданием"),AND(F12 = "Нет",NOT(G12 = "В соответствии с техническим заданием")))),1,0)</f>
        <v>0</v>
      </c>
      <c r="AE12" s="103">
        <f>IF(AND(E12="Да",OR(AND(F12 = "Да",ISBLANK(H12)),AND(F12 = "Да", H12 = "В соответствии с техническим заданием"),AND(F12 = "Нет",NOT(H12 = "В соответствии с техническим заданием")))),1,0)</f>
        <v>0</v>
      </c>
      <c r="AF12" s="103">
        <f>IF(OR(AND(E12="Нет",F12="Нет"),AND(E12="Да",F12="Нет"),AND(E12="Да",F12="Да")),0,1)</f>
        <v>0</v>
      </c>
      <c r="AG12" s="103">
        <f>IF(AND(Q12="Россия"),1,0)</f>
        <v>0</v>
      </c>
      <c r="AH12" s="103">
        <f>Z12*AG12</f>
        <v>0</v>
      </c>
      <c r="AI12" s="78" t="s">
        <v>107</v>
      </c>
    </row>
    <row r="13" spans="1:40" ht="50.1" customHeight="1" x14ac:dyDescent="0.45">
      <c r="A13" s="17" t="s">
        <v>170</v>
      </c>
      <c r="B13" s="17">
        <v>3</v>
      </c>
      <c r="C13" s="17">
        <v>22</v>
      </c>
      <c r="D13" s="19" t="s">
        <v>171</v>
      </c>
      <c r="E13" s="18" t="s">
        <v>87</v>
      </c>
      <c r="F13" s="109" t="s">
        <v>87</v>
      </c>
      <c r="G13" s="108" t="s">
        <v>130</v>
      </c>
      <c r="H13" s="108" t="s">
        <v>130</v>
      </c>
      <c r="I13" s="90"/>
      <c r="J13" s="91" t="s">
        <v>161</v>
      </c>
      <c r="K13" s="17" t="s">
        <v>162</v>
      </c>
      <c r="L13" s="17">
        <v>1</v>
      </c>
      <c r="M13" s="17" t="s">
        <v>163</v>
      </c>
      <c r="N13" s="64">
        <v>1</v>
      </c>
      <c r="O13" s="17" t="s">
        <v>164</v>
      </c>
      <c r="P13" s="17" t="s">
        <v>165</v>
      </c>
      <c r="Q13" s="109" t="s">
        <v>166</v>
      </c>
      <c r="R13" s="110">
        <v>36485.589999999997</v>
      </c>
      <c r="S13" s="92">
        <v>0</v>
      </c>
      <c r="T13" s="89" t="s">
        <v>118</v>
      </c>
      <c r="U13" s="110">
        <v>0</v>
      </c>
      <c r="V13" s="118">
        <f>ROUND(ROUND(S13,2)*ROUND(L13,3),2)</f>
        <v>0</v>
      </c>
      <c r="W13" s="118">
        <f>ROUND(V13*IF(UPPER(T13)="18%",18,1)*IF(UPPER(T13)="10%",10,1)*IF(UPPER(T13)="НДС не облагается",0,1)/100,2)</f>
        <v>0</v>
      </c>
      <c r="X13" s="118">
        <f>ROUND(W13+V13,2)</f>
        <v>0</v>
      </c>
      <c r="Y13" s="76">
        <f>IF(S13&gt;IF(U13=0,S13,U13),1,0)</f>
        <v>0</v>
      </c>
      <c r="Z13" s="76">
        <f t="shared" si="0"/>
        <v>0</v>
      </c>
      <c r="AA13" s="76">
        <f t="shared" si="1"/>
        <v>0</v>
      </c>
      <c r="AB13" s="76">
        <f t="shared" si="2"/>
        <v>0</v>
      </c>
      <c r="AC13" s="102">
        <f t="shared" si="3"/>
        <v>1</v>
      </c>
      <c r="AD13" s="102">
        <f>IF(AND(E13="Да",OR(AND(F13 = "Да",ISBLANK(G13)),AND(F13 = "Да", G13 = "В соответствии с техническим заданием"),AND(F13 = "Нет",NOT(G13 = "В соответствии с техническим заданием")))),1,0)</f>
        <v>0</v>
      </c>
      <c r="AE13" s="103">
        <f>IF(AND(E13="Да",OR(AND(F13 = "Да",ISBLANK(H13)),AND(F13 = "Да", H13 = "В соответствии с техническим заданием"),AND(F13 = "Нет",NOT(H13 = "В соответствии с техническим заданием")))),1,0)</f>
        <v>0</v>
      </c>
      <c r="AF13" s="103">
        <f>IF(OR(AND(E13="Нет",F13="Нет"),AND(E13="Да",F13="Нет"),AND(E13="Да",F13="Да")),0,1)</f>
        <v>0</v>
      </c>
      <c r="AG13" s="103">
        <f>IF(AND(Q13="Россия"),1,0)</f>
        <v>0</v>
      </c>
      <c r="AH13" s="103">
        <f>Z13*AG13</f>
        <v>0</v>
      </c>
      <c r="AI13" s="78" t="s">
        <v>107</v>
      </c>
    </row>
    <row r="14" spans="1:40" ht="50.1" customHeight="1" x14ac:dyDescent="0.45">
      <c r="A14" s="17" t="s">
        <v>172</v>
      </c>
      <c r="B14" s="17">
        <v>4</v>
      </c>
      <c r="C14" s="17">
        <v>61931</v>
      </c>
      <c r="D14" s="19" t="s">
        <v>173</v>
      </c>
      <c r="E14" s="18" t="s">
        <v>87</v>
      </c>
      <c r="F14" s="109" t="s">
        <v>87</v>
      </c>
      <c r="G14" s="108" t="s">
        <v>130</v>
      </c>
      <c r="H14" s="108" t="s">
        <v>130</v>
      </c>
      <c r="I14" s="90"/>
      <c r="J14" s="91" t="s">
        <v>161</v>
      </c>
      <c r="K14" s="17" t="s">
        <v>169</v>
      </c>
      <c r="L14" s="17">
        <v>1</v>
      </c>
      <c r="M14" s="17" t="s">
        <v>163</v>
      </c>
      <c r="N14" s="64">
        <v>1</v>
      </c>
      <c r="O14" s="17" t="s">
        <v>164</v>
      </c>
      <c r="P14" s="17" t="s">
        <v>165</v>
      </c>
      <c r="Q14" s="109" t="s">
        <v>166</v>
      </c>
      <c r="R14" s="110">
        <v>22414.41</v>
      </c>
      <c r="S14" s="92">
        <v>0</v>
      </c>
      <c r="T14" s="89" t="s">
        <v>118</v>
      </c>
      <c r="U14" s="110">
        <v>0</v>
      </c>
      <c r="V14" s="118">
        <f>ROUND(ROUND(S14,2)*ROUND(L14,3),2)</f>
        <v>0</v>
      </c>
      <c r="W14" s="118">
        <f>ROUND(V14*IF(UPPER(T14)="18%",18,1)*IF(UPPER(T14)="10%",10,1)*IF(UPPER(T14)="НДС не облагается",0,1)/100,2)</f>
        <v>0</v>
      </c>
      <c r="X14" s="118">
        <f>ROUND(W14+V14,2)</f>
        <v>0</v>
      </c>
      <c r="Y14" s="76">
        <f>IF(S14&gt;IF(U14=0,S14,U14),1,0)</f>
        <v>0</v>
      </c>
      <c r="Z14" s="76">
        <f t="shared" si="0"/>
        <v>0</v>
      </c>
      <c r="AA14" s="76">
        <f t="shared" si="1"/>
        <v>0</v>
      </c>
      <c r="AB14" s="76">
        <f t="shared" si="2"/>
        <v>0</v>
      </c>
      <c r="AC14" s="102">
        <f t="shared" si="3"/>
        <v>1</v>
      </c>
      <c r="AD14" s="102">
        <f>IF(AND(E14="Да",OR(AND(F14 = "Да",ISBLANK(G14)),AND(F14 = "Да", G14 = "В соответствии с техническим заданием"),AND(F14 = "Нет",NOT(G14 = "В соответствии с техническим заданием")))),1,0)</f>
        <v>0</v>
      </c>
      <c r="AE14" s="103">
        <f>IF(AND(E14="Да",OR(AND(F14 = "Да",ISBLANK(H14)),AND(F14 = "Да", H14 = "В соответствии с техническим заданием"),AND(F14 = "Нет",NOT(H14 = "В соответствии с техническим заданием")))),1,0)</f>
        <v>0</v>
      </c>
      <c r="AF14" s="103">
        <f>IF(OR(AND(E14="Нет",F14="Нет"),AND(E14="Да",F14="Нет"),AND(E14="Да",F14="Да")),0,1)</f>
        <v>0</v>
      </c>
      <c r="AG14" s="103">
        <f>IF(AND(Q14="Россия"),1,0)</f>
        <v>0</v>
      </c>
      <c r="AH14" s="103">
        <f>Z14*AG14</f>
        <v>0</v>
      </c>
      <c r="AI14" s="78" t="s">
        <v>107</v>
      </c>
    </row>
    <row r="15" spans="1:40" ht="50.1" customHeight="1" x14ac:dyDescent="0.45">
      <c r="A15" s="17" t="s">
        <v>174</v>
      </c>
      <c r="B15" s="17">
        <v>5</v>
      </c>
      <c r="C15" s="17">
        <v>60695</v>
      </c>
      <c r="D15" s="19" t="s">
        <v>175</v>
      </c>
      <c r="E15" s="18" t="s">
        <v>87</v>
      </c>
      <c r="F15" s="109" t="s">
        <v>87</v>
      </c>
      <c r="G15" s="108" t="s">
        <v>130</v>
      </c>
      <c r="H15" s="108" t="s">
        <v>130</v>
      </c>
      <c r="I15" s="90"/>
      <c r="J15" s="91" t="s">
        <v>161</v>
      </c>
      <c r="K15" s="17" t="s">
        <v>169</v>
      </c>
      <c r="L15" s="17">
        <v>1</v>
      </c>
      <c r="M15" s="17" t="s">
        <v>163</v>
      </c>
      <c r="N15" s="64">
        <v>1</v>
      </c>
      <c r="O15" s="17" t="s">
        <v>164</v>
      </c>
      <c r="P15" s="17" t="s">
        <v>165</v>
      </c>
      <c r="Q15" s="109" t="s">
        <v>166</v>
      </c>
      <c r="R15" s="110">
        <v>16628.830000000002</v>
      </c>
      <c r="S15" s="92">
        <v>0</v>
      </c>
      <c r="T15" s="89" t="s">
        <v>118</v>
      </c>
      <c r="U15" s="110">
        <v>0</v>
      </c>
      <c r="V15" s="118">
        <f>ROUND(ROUND(S15,2)*ROUND(L15,3),2)</f>
        <v>0</v>
      </c>
      <c r="W15" s="118">
        <f>ROUND(V15*IF(UPPER(T15)="18%",18,1)*IF(UPPER(T15)="10%",10,1)*IF(UPPER(T15)="НДС не облагается",0,1)/100,2)</f>
        <v>0</v>
      </c>
      <c r="X15" s="118">
        <f>ROUND(W15+V15,2)</f>
        <v>0</v>
      </c>
      <c r="Y15" s="76">
        <f>IF(S15&gt;IF(U15=0,S15,U15),1,0)</f>
        <v>0</v>
      </c>
      <c r="Z15" s="76">
        <f t="shared" si="0"/>
        <v>0</v>
      </c>
      <c r="AA15" s="76">
        <f t="shared" si="1"/>
        <v>0</v>
      </c>
      <c r="AB15" s="76">
        <f t="shared" si="2"/>
        <v>0</v>
      </c>
      <c r="AC15" s="102">
        <f t="shared" si="3"/>
        <v>1</v>
      </c>
      <c r="AD15" s="102">
        <f>IF(AND(E15="Да",OR(AND(F15 = "Да",ISBLANK(G15)),AND(F15 = "Да", G15 = "В соответствии с техническим заданием"),AND(F15 = "Нет",NOT(G15 = "В соответствии с техническим заданием")))),1,0)</f>
        <v>0</v>
      </c>
      <c r="AE15" s="103">
        <f>IF(AND(E15="Да",OR(AND(F15 = "Да",ISBLANK(H15)),AND(F15 = "Да", H15 = "В соответствии с техническим заданием"),AND(F15 = "Нет",NOT(H15 = "В соответствии с техническим заданием")))),1,0)</f>
        <v>0</v>
      </c>
      <c r="AF15" s="103">
        <f>IF(OR(AND(E15="Нет",F15="Нет"),AND(E15="Да",F15="Нет"),AND(E15="Да",F15="Да")),0,1)</f>
        <v>0</v>
      </c>
      <c r="AG15" s="103">
        <f>IF(AND(Q15="Россия"),1,0)</f>
        <v>0</v>
      </c>
      <c r="AH15" s="103">
        <f>Z15*AG15</f>
        <v>0</v>
      </c>
      <c r="AI15" s="78" t="s">
        <v>107</v>
      </c>
    </row>
    <row r="16" spans="1:40" ht="50.1" customHeight="1" x14ac:dyDescent="0.25">
      <c r="A16" s="127" t="s">
        <v>116</v>
      </c>
      <c r="B16" s="127"/>
      <c r="C16" s="127"/>
      <c r="D16" s="127"/>
      <c r="E16" s="127"/>
      <c r="F16" s="127"/>
      <c r="G16" s="127"/>
      <c r="H16" s="127"/>
      <c r="I16" s="127"/>
      <c r="J16" s="127"/>
      <c r="K16" s="127"/>
      <c r="L16" s="127"/>
      <c r="M16" s="127"/>
      <c r="N16" s="127"/>
      <c r="O16" s="127"/>
      <c r="P16" s="127"/>
      <c r="Q16" s="127"/>
      <c r="R16" s="127"/>
      <c r="S16" s="127"/>
      <c r="T16" s="127"/>
      <c r="U16" s="127"/>
      <c r="V16" s="127"/>
      <c r="W16" s="128"/>
      <c r="X16" s="119">
        <f>SUM(Z8:Z25)</f>
        <v>0</v>
      </c>
      <c r="Y16" s="95"/>
      <c r="Z16" s="94"/>
      <c r="AA16" s="94"/>
      <c r="AB16" s="94"/>
      <c r="AC16" s="94"/>
    </row>
    <row r="17" spans="1:29" ht="50.1" customHeight="1" x14ac:dyDescent="0.25">
      <c r="A17" s="129" t="s">
        <v>117</v>
      </c>
      <c r="B17" s="127"/>
      <c r="C17" s="127"/>
      <c r="D17" s="127"/>
      <c r="E17" s="127"/>
      <c r="F17" s="127"/>
      <c r="G17" s="127"/>
      <c r="H17" s="127"/>
      <c r="I17" s="127"/>
      <c r="J17" s="127"/>
      <c r="K17" s="127"/>
      <c r="L17" s="127"/>
      <c r="M17" s="127"/>
      <c r="N17" s="127"/>
      <c r="O17" s="127"/>
      <c r="P17" s="127"/>
      <c r="Q17" s="127"/>
      <c r="R17" s="127"/>
      <c r="S17" s="127"/>
      <c r="T17" s="127"/>
      <c r="U17" s="127"/>
      <c r="V17" s="127"/>
      <c r="W17" s="128"/>
      <c r="X17" s="119">
        <f>SUM(AB10:AB18)</f>
        <v>0</v>
      </c>
      <c r="Y17" s="95"/>
      <c r="Z17" s="94"/>
      <c r="AA17" s="94"/>
      <c r="AB17" s="94"/>
      <c r="AC17" s="94"/>
    </row>
    <row r="18" spans="1:29" ht="50.1" customHeight="1" x14ac:dyDescent="0.25">
      <c r="A18" s="129" t="s">
        <v>83</v>
      </c>
      <c r="B18" s="127"/>
      <c r="C18" s="127"/>
      <c r="D18" s="127"/>
      <c r="E18" s="127"/>
      <c r="F18" s="127"/>
      <c r="G18" s="127"/>
      <c r="H18" s="127"/>
      <c r="I18" s="127"/>
      <c r="J18" s="127"/>
      <c r="K18" s="127"/>
      <c r="L18" s="127"/>
      <c r="M18" s="127"/>
      <c r="N18" s="127"/>
      <c r="O18" s="127"/>
      <c r="P18" s="127"/>
      <c r="Q18" s="127"/>
      <c r="R18" s="127"/>
      <c r="S18" s="127"/>
      <c r="T18" s="127"/>
      <c r="U18" s="127"/>
      <c r="V18" s="127"/>
      <c r="W18" s="128"/>
      <c r="X18" s="119">
        <f>SUM(AA:AA)</f>
        <v>0</v>
      </c>
      <c r="Y18" s="95"/>
      <c r="Z18" s="94"/>
      <c r="AA18" s="94"/>
      <c r="AB18" s="94"/>
      <c r="AC18" s="94"/>
    </row>
    <row r="19" spans="1:29" ht="50.1" customHeight="1" x14ac:dyDescent="0.25">
      <c r="B19" s="61" t="s">
        <v>56</v>
      </c>
      <c r="C19" s="20"/>
      <c r="D19" s="82"/>
      <c r="E19" s="82"/>
      <c r="F19" s="82"/>
      <c r="G19" s="82"/>
      <c r="H19" s="82"/>
      <c r="I19" s="83"/>
      <c r="J19" s="83"/>
      <c r="K19" s="83"/>
      <c r="L19" s="83"/>
      <c r="M19" s="83"/>
      <c r="N19" s="83"/>
      <c r="O19" s="83"/>
      <c r="P19" s="83"/>
      <c r="Q19" s="83"/>
      <c r="R19" s="83"/>
      <c r="S19" s="84"/>
      <c r="T19" s="84"/>
      <c r="U19" s="84"/>
      <c r="V19" s="84"/>
      <c r="W19" s="84"/>
      <c r="X19" s="85"/>
      <c r="Y19" s="85"/>
    </row>
    <row r="20" spans="1:29" ht="50.1" customHeight="1" x14ac:dyDescent="0.25">
      <c r="B20" s="61" t="s">
        <v>57</v>
      </c>
      <c r="D20" s="86"/>
      <c r="E20" s="86"/>
      <c r="F20" s="86"/>
      <c r="G20" s="86"/>
      <c r="H20" s="86"/>
      <c r="I20" s="81"/>
      <c r="J20" s="81"/>
      <c r="K20" s="81"/>
      <c r="L20" s="81"/>
      <c r="M20" s="81"/>
      <c r="N20" s="81"/>
      <c r="O20" s="81"/>
      <c r="P20" s="81"/>
      <c r="Q20" s="81"/>
      <c r="R20" s="81"/>
      <c r="S20" s="87"/>
      <c r="T20" s="87"/>
      <c r="U20" s="87"/>
      <c r="V20" s="87"/>
      <c r="W20" s="87"/>
      <c r="X20" s="88"/>
      <c r="Y20" s="88"/>
    </row>
    <row r="21" spans="1:29" ht="50.1" customHeight="1" x14ac:dyDescent="0.25">
      <c r="H21" s="22"/>
      <c r="I21" s="21"/>
      <c r="J21" s="21"/>
      <c r="S21" s="24"/>
      <c r="T21" s="24"/>
      <c r="U21" s="24"/>
      <c r="V21" s="24"/>
      <c r="W21" s="24"/>
      <c r="X21" s="10"/>
      <c r="Y21" s="10"/>
    </row>
    <row r="22" spans="1:29" ht="50.1" customHeight="1" x14ac:dyDescent="0.25">
      <c r="A22" s="13"/>
      <c r="B22" s="13"/>
      <c r="C22" s="13"/>
      <c r="D22" s="1" t="s">
        <v>22</v>
      </c>
      <c r="E22" s="41"/>
      <c r="F22" s="41"/>
      <c r="G22" s="40"/>
      <c r="H22" s="81" t="s">
        <v>70</v>
      </c>
      <c r="I22" s="22"/>
      <c r="J22" s="23"/>
      <c r="K22" s="14"/>
      <c r="L22" s="14"/>
      <c r="M22" s="14"/>
      <c r="N22" s="14"/>
      <c r="O22" s="14"/>
      <c r="P22" s="14"/>
      <c r="Q22" s="14"/>
      <c r="R22" s="14"/>
      <c r="S22" s="23"/>
      <c r="T22" s="23"/>
      <c r="U22" s="23"/>
      <c r="V22" s="23"/>
      <c r="W22" s="23"/>
      <c r="X22" s="14"/>
      <c r="Y22" s="14"/>
      <c r="Z22" s="77"/>
    </row>
    <row r="23" spans="1:29" ht="50.1" customHeight="1" x14ac:dyDescent="0.25">
      <c r="D23" s="40" t="s">
        <v>8</v>
      </c>
      <c r="E23" s="1"/>
      <c r="F23" s="1"/>
      <c r="G23" s="1"/>
      <c r="H23" s="21"/>
      <c r="I23" s="22"/>
      <c r="J23" s="21"/>
      <c r="S23" s="25"/>
      <c r="T23" s="25"/>
      <c r="U23" s="25"/>
      <c r="V23" s="25"/>
      <c r="W23" s="25"/>
    </row>
    <row r="24" spans="1:29" ht="50.1" customHeight="1" x14ac:dyDescent="0.25">
      <c r="D24" s="1" t="s">
        <v>9</v>
      </c>
      <c r="E24" s="1"/>
      <c r="F24" s="1"/>
      <c r="G24" s="1"/>
      <c r="H24" s="21"/>
      <c r="I24" s="22"/>
      <c r="J24" s="21"/>
      <c r="S24" s="25"/>
      <c r="T24" s="25"/>
      <c r="U24" s="25"/>
      <c r="V24" s="25"/>
      <c r="W24" s="25"/>
    </row>
    <row r="25" spans="1:29" ht="50.1" customHeight="1" x14ac:dyDescent="0.25">
      <c r="H25" s="22"/>
      <c r="I25" s="21"/>
      <c r="J25" s="21"/>
      <c r="S25" s="25"/>
      <c r="T25" s="25"/>
      <c r="U25" s="25"/>
      <c r="V25" s="25"/>
      <c r="W25" s="25"/>
      <c r="X25" s="10"/>
      <c r="Y25" s="10"/>
    </row>
    <row r="26" spans="1:29" ht="50.1" customHeight="1" x14ac:dyDescent="0.25">
      <c r="H26" s="22"/>
      <c r="I26" s="21"/>
      <c r="J26" s="21"/>
      <c r="S26" s="25"/>
      <c r="T26" s="25"/>
      <c r="U26" s="25"/>
      <c r="V26" s="25"/>
      <c r="W26" s="25"/>
      <c r="X26" s="10"/>
      <c r="Y26" s="10"/>
    </row>
    <row r="27" spans="1:29" ht="50.1" customHeight="1" x14ac:dyDescent="0.25">
      <c r="H27" s="22"/>
      <c r="I27" s="21"/>
      <c r="J27" s="21"/>
      <c r="S27" s="25"/>
      <c r="T27" s="25"/>
      <c r="U27" s="25"/>
      <c r="V27" s="25"/>
      <c r="W27" s="25"/>
      <c r="X27" s="10"/>
      <c r="Y27" s="10"/>
    </row>
    <row r="28" spans="1:29" ht="50.1" customHeight="1" x14ac:dyDescent="0.25">
      <c r="H28" s="22"/>
      <c r="I28" s="21"/>
      <c r="J28" s="21"/>
      <c r="S28" s="25"/>
      <c r="T28" s="25"/>
      <c r="U28" s="25"/>
      <c r="V28" s="25"/>
      <c r="W28" s="25"/>
      <c r="X28" s="10"/>
      <c r="Y28" s="10"/>
    </row>
    <row r="29" spans="1:29" ht="50.1" customHeight="1" x14ac:dyDescent="0.25">
      <c r="H29" s="22"/>
      <c r="I29" s="21"/>
      <c r="J29" s="21"/>
      <c r="S29" s="25"/>
      <c r="T29" s="25"/>
      <c r="U29" s="25"/>
      <c r="V29" s="25"/>
      <c r="W29" s="25"/>
      <c r="X29" s="10"/>
      <c r="Y29" s="10"/>
    </row>
    <row r="30" spans="1:29" ht="50.1" customHeight="1" x14ac:dyDescent="0.25">
      <c r="H30" s="22"/>
      <c r="I30" s="21"/>
      <c r="J30" s="21"/>
      <c r="S30" s="25"/>
      <c r="T30" s="25"/>
      <c r="U30" s="25"/>
      <c r="V30" s="25"/>
      <c r="W30" s="25"/>
      <c r="X30" s="10"/>
      <c r="Y30" s="10"/>
    </row>
    <row r="31" spans="1:29" ht="50.1" customHeight="1" x14ac:dyDescent="0.25">
      <c r="H31" s="22"/>
      <c r="I31" s="21"/>
      <c r="J31" s="21"/>
      <c r="S31" s="25"/>
      <c r="T31" s="25"/>
      <c r="U31" s="25"/>
      <c r="V31" s="25"/>
      <c r="W31" s="25"/>
      <c r="X31" s="10"/>
      <c r="Y31" s="10"/>
    </row>
    <row r="32" spans="1:29"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0"/>
      <c r="Y757" s="10"/>
    </row>
    <row r="758" spans="8:25" ht="50.1" customHeight="1" x14ac:dyDescent="0.25">
      <c r="H758" s="22"/>
      <c r="I758" s="21"/>
      <c r="J758" s="21"/>
      <c r="S758" s="25"/>
      <c r="T758" s="25"/>
      <c r="U758" s="25"/>
      <c r="V758" s="25"/>
      <c r="W758" s="25"/>
      <c r="X758" s="10"/>
      <c r="Y758" s="10"/>
    </row>
    <row r="759" spans="8:25" ht="50.1" customHeight="1" x14ac:dyDescent="0.25">
      <c r="H759" s="22"/>
      <c r="I759" s="21"/>
      <c r="J759" s="21"/>
      <c r="S759" s="25"/>
      <c r="T759" s="25"/>
      <c r="U759" s="25"/>
      <c r="V759" s="25"/>
      <c r="W759" s="25"/>
      <c r="X759" s="10"/>
      <c r="Y759" s="10"/>
    </row>
    <row r="760" spans="8:25" ht="50.1" customHeight="1" x14ac:dyDescent="0.25">
      <c r="H760" s="22"/>
      <c r="I760" s="21"/>
      <c r="J760" s="21"/>
      <c r="S760" s="25"/>
      <c r="T760" s="25"/>
      <c r="U760" s="25"/>
      <c r="V760" s="25"/>
      <c r="W760" s="25"/>
      <c r="X760" s="10"/>
      <c r="Y760" s="10"/>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H997" s="22"/>
      <c r="I997" s="21"/>
      <c r="J997" s="21"/>
      <c r="S997" s="25"/>
      <c r="T997" s="25"/>
      <c r="U997" s="25"/>
      <c r="V997" s="25"/>
      <c r="W997" s="25"/>
      <c r="X997" s="11"/>
      <c r="Y997" s="11"/>
    </row>
    <row r="998" spans="8:25" ht="50.1" customHeight="1" x14ac:dyDescent="0.25">
      <c r="H998" s="22"/>
      <c r="I998" s="21"/>
      <c r="J998" s="21"/>
      <c r="S998" s="25"/>
      <c r="T998" s="25"/>
      <c r="U998" s="25"/>
      <c r="V998" s="25"/>
      <c r="W998" s="25"/>
      <c r="X998" s="11"/>
      <c r="Y998" s="11"/>
    </row>
    <row r="999" spans="8:25" ht="50.1" customHeight="1" x14ac:dyDescent="0.25">
      <c r="H999" s="22"/>
      <c r="I999" s="21"/>
      <c r="J999" s="21"/>
      <c r="S999" s="25"/>
      <c r="T999" s="25"/>
      <c r="U999" s="25"/>
      <c r="V999" s="25"/>
      <c r="W999" s="25"/>
      <c r="X999" s="11"/>
      <c r="Y999" s="11"/>
    </row>
    <row r="1000" spans="8:25" ht="50.1" customHeight="1" x14ac:dyDescent="0.25">
      <c r="H1000" s="22"/>
      <c r="I1000" s="21"/>
      <c r="J1000" s="21"/>
      <c r="S1000" s="25"/>
      <c r="T1000" s="25"/>
      <c r="U1000" s="25"/>
      <c r="V1000" s="25"/>
      <c r="W1000" s="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spans="24:25" ht="50.1" customHeight="1" x14ac:dyDescent="0.25">
      <c r="X1137" s="11"/>
      <c r="Y1137" s="11"/>
    </row>
    <row r="1138" spans="24:25" ht="50.1" customHeight="1" x14ac:dyDescent="0.25">
      <c r="X1138" s="11"/>
      <c r="Y1138" s="11"/>
    </row>
    <row r="1139" spans="24:25" ht="50.1" customHeight="1" x14ac:dyDescent="0.25">
      <c r="X1139" s="11"/>
      <c r="Y1139" s="11"/>
    </row>
    <row r="1140" spans="24:25" ht="50.1" customHeight="1" x14ac:dyDescent="0.25">
      <c r="X1140" s="11"/>
      <c r="Y1140" s="11"/>
    </row>
    <row r="1141" spans="24:25" ht="50.1" customHeight="1" x14ac:dyDescent="0.25"/>
    <row r="1142" spans="24:25" ht="50.1" customHeight="1" x14ac:dyDescent="0.25"/>
    <row r="1143" spans="24:25" ht="50.1" customHeight="1" x14ac:dyDescent="0.25"/>
    <row r="1144" spans="24:25" ht="50.1" customHeight="1" x14ac:dyDescent="0.25"/>
    <row r="1145" spans="24:25" ht="50.1" customHeight="1" x14ac:dyDescent="0.25"/>
    <row r="1146" spans="24:25" ht="50.1" customHeight="1" x14ac:dyDescent="0.25"/>
    <row r="1147" spans="24:25" ht="50.1" customHeight="1" x14ac:dyDescent="0.25"/>
    <row r="1148" spans="24:25" ht="50.1" customHeight="1" x14ac:dyDescent="0.25"/>
    <row r="1149" spans="24:25" ht="50.1" customHeight="1" x14ac:dyDescent="0.25"/>
    <row r="1150" spans="24:25" ht="50.1" customHeight="1" x14ac:dyDescent="0.25"/>
    <row r="1151" spans="24:25" ht="50.1" customHeight="1" x14ac:dyDescent="0.25"/>
    <row r="1152" spans="24:25"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22:G22" name="Диапазон4"/>
    <protectedRange sqref="D23" name="Диапазон5"/>
    <protectedRange sqref="Q11:Q15" name="ППРФ925_1"/>
    <protectedRange sqref="I11:J15" name="Диапазон2_1_2"/>
    <protectedRange sqref="S11:T15" name="Диапазон3_1_1"/>
    <protectedRange sqref="G11:G15" name="Диапазон2_1_1_2"/>
    <protectedRange sqref="H11:H15" name="Диапазон2_1_1_1_1"/>
    <protectedRange sqref="F11:F15" name="Диапазон8_1"/>
  </protectedRanges>
  <mergeCells count="16">
    <mergeCell ref="H5:X5"/>
    <mergeCell ref="A16:W16"/>
    <mergeCell ref="A17:W17"/>
    <mergeCell ref="A18:W18"/>
    <mergeCell ref="AJ1:AN2"/>
    <mergeCell ref="AD8:AG8"/>
    <mergeCell ref="H1:P1"/>
    <mergeCell ref="B3:D3"/>
    <mergeCell ref="B6:D6"/>
    <mergeCell ref="D8:E8"/>
    <mergeCell ref="E6:L6"/>
    <mergeCell ref="H2:P2"/>
    <mergeCell ref="F8:X8"/>
    <mergeCell ref="H3:P3"/>
    <mergeCell ref="H4:X4"/>
    <mergeCell ref="H7:P7"/>
  </mergeCells>
  <conditionalFormatting sqref="S11:S15">
    <cfRule type="expression" dxfId="0" priority="1">
      <formula>S11&gt;IF(#REF!=0,S11,#REF!)</formula>
    </cfRule>
  </conditionalFormatting>
  <dataValidations count="5">
    <dataValidation type="list" allowBlank="1" showInputMessage="1" showErrorMessage="1" sqref="Q11:Q15">
      <formula1>$AJ$5:$AK$5</formula1>
    </dataValidation>
    <dataValidation type="list" sqref="G11:H15">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T15">
      <formula1>$AJ$3:$AL$3</formula1>
    </dataValidation>
    <dataValidation type="list" sqref="J11:J15">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F15">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110864</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110864</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110864</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4" t="s">
        <v>137</v>
      </c>
      <c r="B1" s="154"/>
    </row>
    <row r="2" spans="1:2" ht="17.45" customHeight="1" x14ac:dyDescent="0.25">
      <c r="A2" s="152" t="s">
        <v>74</v>
      </c>
      <c r="B2" s="152"/>
    </row>
    <row r="3" spans="1:2" x14ac:dyDescent="0.25">
      <c r="A3" s="147" t="s">
        <v>39</v>
      </c>
      <c r="B3" s="147"/>
    </row>
    <row r="4" spans="1:2" ht="21" customHeight="1" x14ac:dyDescent="0.25">
      <c r="A4" s="147" t="s">
        <v>40</v>
      </c>
      <c r="B4" s="147"/>
    </row>
    <row r="5" spans="1:2" ht="15.6" customHeight="1" x14ac:dyDescent="0.25">
      <c r="A5" s="147" t="s">
        <v>41</v>
      </c>
      <c r="B5" s="147"/>
    </row>
    <row r="6" spans="1:2" x14ac:dyDescent="0.25">
      <c r="A6" s="147" t="s">
        <v>42</v>
      </c>
      <c r="B6" s="147"/>
    </row>
    <row r="7" spans="1:2" x14ac:dyDescent="0.25">
      <c r="A7" s="147" t="s">
        <v>43</v>
      </c>
      <c r="B7" s="147"/>
    </row>
    <row r="8" spans="1:2" x14ac:dyDescent="0.25">
      <c r="A8" s="147" t="s">
        <v>44</v>
      </c>
      <c r="B8" s="147"/>
    </row>
    <row r="9" spans="1:2" x14ac:dyDescent="0.25">
      <c r="A9" s="147" t="s">
        <v>45</v>
      </c>
      <c r="B9" s="147"/>
    </row>
    <row r="10" spans="1:2" ht="44.25" customHeight="1" x14ac:dyDescent="0.25">
      <c r="A10" s="147" t="s">
        <v>114</v>
      </c>
      <c r="B10" s="147"/>
    </row>
    <row r="11" spans="1:2" ht="15" customHeight="1" x14ac:dyDescent="0.3">
      <c r="A11" s="153"/>
      <c r="B11" s="153"/>
    </row>
    <row r="12" spans="1:2" x14ac:dyDescent="0.25">
      <c r="A12" s="147" t="s">
        <v>73</v>
      </c>
      <c r="B12" s="147"/>
    </row>
    <row r="13" spans="1:2" s="66" customFormat="1" ht="104.25" customHeight="1" x14ac:dyDescent="0.25">
      <c r="A13" s="155" t="s">
        <v>140</v>
      </c>
      <c r="B13" s="155"/>
    </row>
    <row r="14" spans="1:2" ht="49.5" customHeight="1" x14ac:dyDescent="0.25">
      <c r="A14" s="147" t="s">
        <v>150</v>
      </c>
      <c r="B14" s="147"/>
    </row>
    <row r="15" spans="1:2" ht="65.25" customHeight="1" x14ac:dyDescent="0.25">
      <c r="A15" s="147" t="s">
        <v>151</v>
      </c>
      <c r="B15" s="147"/>
    </row>
    <row r="16" spans="1:2" ht="87.75" customHeight="1" x14ac:dyDescent="0.25">
      <c r="A16" s="150" t="s">
        <v>152</v>
      </c>
      <c r="B16" s="150"/>
    </row>
    <row r="17" spans="1:2" ht="69.75" customHeight="1" x14ac:dyDescent="0.25">
      <c r="A17" s="150" t="s">
        <v>153</v>
      </c>
      <c r="B17" s="150"/>
    </row>
    <row r="18" spans="1:2" s="66" customFormat="1" ht="88.5" customHeight="1" x14ac:dyDescent="0.25">
      <c r="A18" s="150" t="s">
        <v>154</v>
      </c>
      <c r="B18" s="150"/>
    </row>
    <row r="19" spans="1:2" ht="65.25" customHeight="1" x14ac:dyDescent="0.25">
      <c r="A19" s="149" t="s">
        <v>155</v>
      </c>
      <c r="B19" s="149"/>
    </row>
    <row r="20" spans="1:2" s="66" customFormat="1" ht="65.25" customHeight="1" x14ac:dyDescent="0.25">
      <c r="A20" s="148" t="s">
        <v>156</v>
      </c>
      <c r="B20" s="148"/>
    </row>
    <row r="21" spans="1:2" s="66" customFormat="1" ht="17.45" customHeight="1" x14ac:dyDescent="0.25">
      <c r="A21" s="124"/>
      <c r="B21" s="124"/>
    </row>
    <row r="22" spans="1:2" ht="42.75" customHeight="1" x14ac:dyDescent="0.25">
      <c r="A22" s="152" t="s">
        <v>120</v>
      </c>
      <c r="B22" s="152"/>
    </row>
    <row r="23" spans="1:2" ht="57" customHeight="1" x14ac:dyDescent="0.25">
      <c r="A23" s="147" t="s">
        <v>63</v>
      </c>
      <c r="B23" s="147"/>
    </row>
    <row r="24" spans="1:2" ht="139.5" customHeight="1" x14ac:dyDescent="0.25">
      <c r="A24" s="147" t="s">
        <v>54</v>
      </c>
      <c r="B24" s="147"/>
    </row>
    <row r="25" spans="1:2" ht="105.75" customHeight="1" x14ac:dyDescent="0.25">
      <c r="A25" s="147" t="s">
        <v>75</v>
      </c>
      <c r="B25" s="147"/>
    </row>
    <row r="26" spans="1:2" ht="9.75" customHeight="1" x14ac:dyDescent="0.25">
      <c r="A26" s="147" t="s">
        <v>76</v>
      </c>
      <c r="B26" s="147"/>
    </row>
    <row r="27" spans="1:2" ht="15" x14ac:dyDescent="0.25">
      <c r="A27" s="153"/>
      <c r="B27" s="153"/>
    </row>
    <row r="28" spans="1:2" ht="55.5" customHeight="1" x14ac:dyDescent="0.25">
      <c r="A28" s="153"/>
      <c r="B28" s="153"/>
    </row>
    <row r="29" spans="1:2" ht="48.75" customHeight="1" x14ac:dyDescent="0.25">
      <c r="A29" s="152" t="s">
        <v>77</v>
      </c>
      <c r="B29" s="152"/>
    </row>
    <row r="30" spans="1:2" x14ac:dyDescent="0.25">
      <c r="A30" s="149" t="s">
        <v>55</v>
      </c>
      <c r="B30" s="149"/>
    </row>
    <row r="31" spans="1:2" ht="15" x14ac:dyDescent="0.25">
      <c r="A31" s="153"/>
      <c r="B31" s="153"/>
    </row>
    <row r="32" spans="1:2" ht="17.45" customHeight="1" x14ac:dyDescent="0.25">
      <c r="A32" s="153"/>
      <c r="B32" s="153"/>
    </row>
    <row r="33" spans="1:2" ht="15.6" customHeight="1" x14ac:dyDescent="0.25">
      <c r="A33" s="152" t="s">
        <v>78</v>
      </c>
      <c r="B33" s="152"/>
    </row>
    <row r="34" spans="1:2" x14ac:dyDescent="0.25">
      <c r="A34" s="149" t="s">
        <v>46</v>
      </c>
      <c r="B34" s="149"/>
    </row>
    <row r="35" spans="1:2" ht="15" x14ac:dyDescent="0.25">
      <c r="A35" s="153"/>
      <c r="B35" s="153"/>
    </row>
    <row r="36" spans="1:2" x14ac:dyDescent="0.25">
      <c r="A36" s="151" t="s">
        <v>47</v>
      </c>
      <c r="B36" s="151"/>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 ref="A6:B6"/>
    <mergeCell ref="A1:B1"/>
    <mergeCell ref="A2:B2"/>
    <mergeCell ref="A3:B3"/>
    <mergeCell ref="A4:B4"/>
    <mergeCell ref="A5:B5"/>
    <mergeCell ref="A36:B36"/>
    <mergeCell ref="A29:B29"/>
    <mergeCell ref="A30:B30"/>
    <mergeCell ref="A31:B31"/>
    <mergeCell ref="A32:B32"/>
    <mergeCell ref="A33:B33"/>
    <mergeCell ref="A34:B34"/>
    <mergeCell ref="A35:B35"/>
    <mergeCell ref="A25:B25"/>
    <mergeCell ref="A26:B26"/>
    <mergeCell ref="A20:B20"/>
    <mergeCell ref="A19:B19"/>
    <mergeCell ref="A18:B18"/>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 Игоревич Лютиков</dc:creator>
  <cp:lastModifiedBy>Александр Игоревич Лютиков</cp:lastModifiedBy>
  <cp:lastPrinted>2013-10-18T13:40:15Z</cp:lastPrinted>
  <dcterms:created xsi:type="dcterms:W3CDTF">2013-06-09T15:44:57Z</dcterms:created>
  <dcterms:modified xsi:type="dcterms:W3CDTF">2017-01-25T09:12:40Z</dcterms:modified>
  <cp:contentStatus>v2017_1</cp:contentStatus>
</cp:coreProperties>
</file>